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8_{1C99F860-5E9B-407C-8C7F-F22D572E7CB8}" xr6:coauthVersionLast="45" xr6:coauthVersionMax="45" xr10:uidLastSave="{00000000-0000-0000-0000-000000000000}"/>
  <bookViews>
    <workbookView xWindow="-110" yWindow="-110" windowWidth="19420" windowHeight="1042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50" i="4"/>
  <c r="H44" i="4"/>
  <c r="H42" i="4"/>
  <c r="E54" i="4"/>
  <c r="H54" i="4" s="1"/>
  <c r="E52" i="4"/>
  <c r="H52" i="4" s="1"/>
  <c r="E50" i="4"/>
  <c r="E48" i="4"/>
  <c r="H48" i="4" s="1"/>
  <c r="E46" i="4"/>
  <c r="H46" i="4" s="1"/>
  <c r="E44" i="4"/>
  <c r="E42" i="4"/>
  <c r="C56" i="4"/>
  <c r="G34" i="4"/>
  <c r="F34" i="4"/>
  <c r="E32" i="4"/>
  <c r="H32" i="4" s="1"/>
  <c r="E31" i="4"/>
  <c r="H31" i="4" s="1"/>
  <c r="E30" i="4"/>
  <c r="H30" i="4" s="1"/>
  <c r="E29" i="4"/>
  <c r="H29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H34" i="4" l="1"/>
  <c r="H56" i="4"/>
  <c r="E34" i="4"/>
  <c r="E56" i="4"/>
  <c r="H20" i="4"/>
  <c r="E20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75" i="6"/>
  <c r="H71" i="6"/>
  <c r="H70" i="6"/>
  <c r="H62" i="6"/>
  <c r="H39" i="6"/>
  <c r="H11" i="6"/>
  <c r="H9" i="6"/>
  <c r="E76" i="6"/>
  <c r="H76" i="6" s="1"/>
  <c r="E75" i="6"/>
  <c r="E74" i="6"/>
  <c r="H74" i="6" s="1"/>
  <c r="E73" i="6"/>
  <c r="H73" i="6" s="1"/>
  <c r="E72" i="6"/>
  <c r="H72" i="6" s="1"/>
  <c r="E71" i="6"/>
  <c r="E70" i="6"/>
  <c r="E69" i="6"/>
  <c r="H69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E57" i="6" s="1"/>
  <c r="H57" i="6" s="1"/>
  <c r="C53" i="6"/>
  <c r="C43" i="6"/>
  <c r="C33" i="6"/>
  <c r="C23" i="6"/>
  <c r="C13" i="6"/>
  <c r="C5" i="6"/>
  <c r="E53" i="6" l="1"/>
  <c r="H53" i="6" s="1"/>
  <c r="E65" i="6"/>
  <c r="H65" i="6" s="1"/>
  <c r="C42" i="5"/>
  <c r="E16" i="8"/>
  <c r="E43" i="6"/>
  <c r="H43" i="6" s="1"/>
  <c r="E33" i="6"/>
  <c r="H33" i="6" s="1"/>
  <c r="E23" i="6"/>
  <c r="H23" i="6" s="1"/>
  <c r="E13" i="6"/>
  <c r="H13" i="6" s="1"/>
  <c r="F77" i="6"/>
  <c r="H25" i="5"/>
  <c r="H16" i="5"/>
  <c r="E36" i="5"/>
  <c r="C77" i="6"/>
  <c r="H6" i="8"/>
  <c r="H16" i="8" s="1"/>
  <c r="E6" i="5"/>
  <c r="H13" i="5"/>
  <c r="H6" i="5" s="1"/>
  <c r="G77" i="6"/>
  <c r="H38" i="5"/>
  <c r="H36" i="5" s="1"/>
  <c r="D77" i="6"/>
  <c r="E5" i="6"/>
  <c r="D42" i="5"/>
  <c r="F42" i="5"/>
  <c r="G42" i="5"/>
  <c r="E25" i="5"/>
  <c r="E16" i="5"/>
  <c r="E42" i="5" s="1"/>
  <c r="H42" i="5" l="1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<sst xmlns="http://schemas.openxmlformats.org/spreadsheetml/2006/main" count="207" uniqueCount="146">
  <si>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</si>
  <si>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</si>
  <si>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</si>
  <si>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</si>
  <si>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</si>
  <si>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</si>
  <si>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</si>
  <si>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</si>
  <si>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</si>
  <si>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</si>
  <si>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</si>
  <si>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</si>
  <si>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</si>
  <si>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</si>
  <si>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</si>
  <si>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</si>
  <si>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</si>
  <si>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</si>
  <si>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</si>
  <si>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</si>
  <si>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</si>
  <si>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</si>
  <si>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</si>
  <si>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</si>
  <si>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</si>
  <si>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</si>
  <si>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</si>
  <si>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</si>
  <si>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</si>
  <si>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</si>
  <si>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</si>
  <si>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</si>
  <si>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</si>
  <si>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</si>
  <si>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</si>
  <si>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</si>
  <si>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</si>
  <si>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</si>
  <si>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</si>
  <si>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</si>
  <si>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</si>
  <si>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</si>
  <si>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</si>
  <si>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</si>
  <si>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</si>
  <si>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</si>
  <si>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</si>
  <si>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</si>
  <si>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</si>
  <si>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</si>
  <si>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</si>
  <si>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</si>
  <si>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</si>
  <si>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</si>
  <si>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</si>
  <si>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</si>
  <si>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</si>
  <si>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</si>
  <si>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</si>
  <si>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</si>
  <si>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</si>
  <si>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</si>
  <si>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</si>
  <si>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</si>
  <si>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</si>
  <si>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</si>
  <si>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</si>
  <si>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</si>
  <si>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</si>
  <si>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</si>
  <si>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</si>
  <si>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</si>
  <si>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</si>
  <si>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</si>
  <si>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</si>
  <si>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</si>
  <si>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</si>
  <si>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</si>
  <si>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</si>
  <si>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</si>
  <si>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</si>
  <si>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</si>
  <si>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</si>
  <si>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</si>
  <si>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</si>
  <si>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</si>
  <si>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</si>
  <si>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</si>
  <si>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</si>
  <si>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</si>
  <si>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</si>
  <si>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</si>
  <si>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</si>
  <si>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</si>
  <si>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</si>
  <si>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</si>
  <si>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</si>
  <si>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</si>
  <si>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</si>
  <si>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</si>
  <si>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</si>
  <si>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</si>
  <si>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</si>
  <si>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</si>
  <si>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</si>
  <si>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</si>
  <si>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</si>
  <si>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</si>
  <si>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</si>
  <si>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</si>
  <si>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</si>
  <si>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</si>
  <si>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</si>
  <si>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</si>
  <si>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</si>
  <si>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</si>
  <si>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</si>
  <si>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</si>
  <si>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</si>
  <si>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</si>
  <si>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</si>
  <si>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</si>
  <si>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</si>
  <si>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</si>
  <si>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</si>
  <si>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</si>
  <si>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</si>
  <si>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</si>
  <si>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30 DE JUNIO DEL 2019</t>
  </si>
  <si>
    <t>JUNTA DE AGUA POTABLE Y ALCANTARILLADO DE COMONFORT, GTO.
ESTADO ANALÍTICO DEL EJERCICIO DEL PRESUPUESTO DE EGRESOS
Clasificación Económica (por Tipo de Gasto)
Del 1 de Enero al AL 30 DE JUNIO DEL 2019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</si>
  <si>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</si>
  <si>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</si>
  <si>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</si>
  <si>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</si>
  <si>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</si>
  <si>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</si>
  <si>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</si>
  <si>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</si>
  <si>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</si>
  <si>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</si>
  <si>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</si>
  <si>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30 DE JUNIO DEL 2019</t>
  </si>
  <si>
    <t>Gobierno (Federal/Estatal/Municipal) de JUNTA DE AGUA POTABLE Y ALCANTARILLADO DE COMONFORT, GTO.
Estado Analítico del Ejercicio del Presupuesto de Egresos
Clasificación Administrativa
Del 1 de Enero al AL 30 DE JUNIO DEL 2019</t>
  </si>
  <si>
    <t>Sector Paraestatal del Gobierno (Federal/Estatal/Municipal) de JUNTA DE AGUA POTABLE Y ALCANTARILLADO DE COMONFORT, GTO.
Estado Analítico del Ejercicio del Presupuesto de Egresos
Clasificación Administrativa
Del 1 de Enero al AL 30 DE JUNIO DEL 2019</t>
  </si>
  <si>
    <t>JUNTA DE AGUA POTABLE Y ALCANTARILLADO DE COMONFORT, GTO.
ESTADO ANALÍTICO DEL EJERCICIO DEL PRESUPUESTO DE EGRESOS
Clasificación Funcional (Finalidad y Función)
Del 1 de Enero al AL 30 DE JUNIO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</si>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</sst>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8" fillId="0" borderId="12" xfId="8" applyFont="1" applyBorder="1" applyAlignment="1">
      <alignment horizontal="left" vertical="center" wrapText="1"/>
    </xf>
    <xf numFmtId="0" fontId="2" fillId="0" borderId="12" xfId="8" applyFont="1" applyBorder="1" applyAlignment="1">
      <alignment horizontal="left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79</xdr:row>
      <xdr:rowOff>0</xdr:rowOff>
    </xdr:from>
    <xdr:to>
      <xdr:col>5</xdr:col>
      <xdr:colOff>619124</xdr:colOff>
      <xdr:row>89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1944350"/>
          <a:ext cx="7439024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6</xdr:col>
      <xdr:colOff>523874</xdr:colOff>
      <xdr:row>30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514725"/>
          <a:ext cx="7439024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5</xdr:col>
      <xdr:colOff>819149</xdr:colOff>
      <xdr:row>69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887075"/>
          <a:ext cx="7439024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5</xdr:col>
      <xdr:colOff>533399</xdr:colOff>
      <xdr:row>54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7086600"/>
          <a:ext cx="7439024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showGridLines="0" topLeftCell="A40" workbookViewId="0">
      <selection activeCell="B79" sqref="B79:D79"/>
    </sheetView>
  </sheetViews>
  <sheetFormatPr baseColWidth="10" defaultColWidth="12" defaultRowHeight="10" x14ac:dyDescent="0.2"/>
  <cols>
    <col min="1" max="1" width="5.77734375" style="1" customWidth="1"/>
    <col min="2" max="2" width="62.77734375" style="1" customWidth="1"/>
    <col min="3" max="3" width="18.33203125" style="1" customWidth="1"/>
    <col min="4" max="4" width="19.77734375" style="1" customWidth="1"/>
    <col min="5" max="8" width="18.33203125" style="1" customWidth="1"/>
    <col min="9" max="16384" width="12" style="1"/>
  </cols>
  <sheetData>
    <row r="1" spans="1:8" ht="50.15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ht="10.5" x14ac:dyDescent="0.25">
      <c r="A5" s="48" t="s">
        <v>61</v>
      </c>
      <c r="B5" s="7"/>
      <c r="C5" s="14">
        <f>SUM(C6:C12)</f>
        <v>8727854.7899999991</v>
      </c>
      <c r="D5" s="14">
        <f>SUM(D6:D12)</f>
        <v>320000</v>
      </c>
      <c r="E5" s="14">
        <f>C5+D5</f>
        <v>9047854.7899999991</v>
      </c>
      <c r="F5" s="14">
        <f>SUM(F6:F12)</f>
        <v>4422942.4399999995</v>
      </c>
      <c r="G5" s="14">
        <f>SUM(G6:G12)</f>
        <v>4422942.4399999995</v>
      </c>
      <c r="H5" s="14">
        <f>E5-F5</f>
        <v>4624912.3499999996</v>
      </c>
    </row>
    <row r="6" spans="1:8" x14ac:dyDescent="0.2">
      <c r="A6" s="49">
        <v>1100</v>
      </c>
      <c r="B6" s="11" t="s">
        <v>70</v>
      </c>
      <c r="C6" s="15">
        <v>3219785.24</v>
      </c>
      <c r="D6" s="15">
        <v>0</v>
      </c>
      <c r="E6" s="15">
        <f t="shared" ref="E6:E69" si="0">C6+D6</f>
        <v>3219785.24</v>
      </c>
      <c r="F6" s="15">
        <v>1272596.3799999999</v>
      </c>
      <c r="G6" s="15">
        <v>1272596.3799999999</v>
      </c>
      <c r="H6" s="15">
        <f t="shared" ref="H6:H69" si="1">E6-F6</f>
        <v>1947188.8600000003</v>
      </c>
    </row>
    <row r="7" spans="1:8" x14ac:dyDescent="0.2">
      <c r="A7" s="49">
        <v>1200</v>
      </c>
      <c r="B7" s="11" t="s">
        <v>71</v>
      </c>
      <c r="C7" s="15">
        <v>3171987.27</v>
      </c>
      <c r="D7" s="15">
        <v>-30000</v>
      </c>
      <c r="E7" s="15">
        <f t="shared" si="0"/>
        <v>3141987.27</v>
      </c>
      <c r="F7" s="15">
        <v>1928393.67</v>
      </c>
      <c r="G7" s="15">
        <v>1928393.67</v>
      </c>
      <c r="H7" s="15">
        <f t="shared" si="1"/>
        <v>1213593.6000000001</v>
      </c>
    </row>
    <row r="8" spans="1:8" x14ac:dyDescent="0.2">
      <c r="A8" s="49">
        <v>1300</v>
      </c>
      <c r="B8" s="11" t="s">
        <v>72</v>
      </c>
      <c r="C8" s="15">
        <v>803436.37</v>
      </c>
      <c r="D8" s="15">
        <v>59000</v>
      </c>
      <c r="E8" s="15">
        <f t="shared" si="0"/>
        <v>862436.37</v>
      </c>
      <c r="F8" s="15">
        <v>344158.5</v>
      </c>
      <c r="G8" s="15">
        <v>344158.5</v>
      </c>
      <c r="H8" s="15">
        <f t="shared" si="1"/>
        <v>518277.87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1532645.91</v>
      </c>
      <c r="D10" s="15">
        <v>291000</v>
      </c>
      <c r="E10" s="15">
        <f t="shared" si="0"/>
        <v>1823645.91</v>
      </c>
      <c r="F10" s="15">
        <v>877793.89</v>
      </c>
      <c r="G10" s="15">
        <v>877793.89</v>
      </c>
      <c r="H10" s="15">
        <f t="shared" si="1"/>
        <v>945852.0199999999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ht="10.5" x14ac:dyDescent="0.25">
      <c r="A13" s="48" t="s">
        <v>62</v>
      </c>
      <c r="B13" s="7"/>
      <c r="C13" s="15">
        <f>SUM(C14:C22)</f>
        <v>2551500</v>
      </c>
      <c r="D13" s="15">
        <f>SUM(D14:D22)</f>
        <v>-150000</v>
      </c>
      <c r="E13" s="15">
        <f t="shared" si="0"/>
        <v>2401500</v>
      </c>
      <c r="F13" s="15">
        <f>SUM(F14:F22)</f>
        <v>1441176.8</v>
      </c>
      <c r="G13" s="15">
        <f>SUM(G14:G22)</f>
        <v>1282631.75</v>
      </c>
      <c r="H13" s="15">
        <f t="shared" si="1"/>
        <v>960323.2</v>
      </c>
    </row>
    <row r="14" spans="1:8" x14ac:dyDescent="0.2">
      <c r="A14" s="49">
        <v>2100</v>
      </c>
      <c r="B14" s="11" t="s">
        <v>75</v>
      </c>
      <c r="C14" s="15">
        <v>183500</v>
      </c>
      <c r="D14" s="15">
        <v>0</v>
      </c>
      <c r="E14" s="15">
        <f t="shared" si="0"/>
        <v>183500</v>
      </c>
      <c r="F14" s="15">
        <v>91467.79</v>
      </c>
      <c r="G14" s="15">
        <v>90347.92</v>
      </c>
      <c r="H14" s="15">
        <f t="shared" si="1"/>
        <v>92032.21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0</v>
      </c>
      <c r="E15" s="15">
        <f t="shared" si="0"/>
        <v>25000</v>
      </c>
      <c r="F15" s="15">
        <v>14486.85</v>
      </c>
      <c r="G15" s="15">
        <v>14486.85</v>
      </c>
      <c r="H15" s="15">
        <f t="shared" si="1"/>
        <v>10513.15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0</v>
      </c>
      <c r="E16" s="15">
        <f t="shared" si="0"/>
        <v>50000</v>
      </c>
      <c r="F16" s="15">
        <v>39629.910000000003</v>
      </c>
      <c r="G16" s="15">
        <v>39629.910000000003</v>
      </c>
      <c r="H16" s="15">
        <f t="shared" si="1"/>
        <v>10370.089999999997</v>
      </c>
    </row>
    <row r="17" spans="1:8" x14ac:dyDescent="0.2">
      <c r="A17" s="49">
        <v>2400</v>
      </c>
      <c r="B17" s="11" t="s">
        <v>78</v>
      </c>
      <c r="C17" s="15">
        <v>836000</v>
      </c>
      <c r="D17" s="15">
        <v>0</v>
      </c>
      <c r="E17" s="15">
        <f t="shared" si="0"/>
        <v>836000</v>
      </c>
      <c r="F17" s="15">
        <v>624368.43000000005</v>
      </c>
      <c r="G17" s="15">
        <v>466943.25</v>
      </c>
      <c r="H17" s="15">
        <f t="shared" si="1"/>
        <v>211631.56999999995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0</v>
      </c>
      <c r="E18" s="15">
        <f t="shared" si="0"/>
        <v>98500</v>
      </c>
      <c r="F18" s="15">
        <v>35420</v>
      </c>
      <c r="G18" s="15">
        <v>35420</v>
      </c>
      <c r="H18" s="15">
        <f t="shared" si="1"/>
        <v>63080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0</v>
      </c>
      <c r="E19" s="15">
        <f t="shared" si="0"/>
        <v>700000</v>
      </c>
      <c r="F19" s="15">
        <v>374263.54</v>
      </c>
      <c r="G19" s="15">
        <v>374263.54</v>
      </c>
      <c r="H19" s="15">
        <f t="shared" si="1"/>
        <v>325736.46000000002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0</v>
      </c>
      <c r="E20" s="15">
        <f t="shared" si="0"/>
        <v>90000</v>
      </c>
      <c r="F20" s="15">
        <v>22240</v>
      </c>
      <c r="G20" s="15">
        <v>22240</v>
      </c>
      <c r="H20" s="15">
        <f t="shared" si="1"/>
        <v>67760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568500</v>
      </c>
      <c r="D22" s="15">
        <v>-150000</v>
      </c>
      <c r="E22" s="15">
        <f t="shared" si="0"/>
        <v>418500</v>
      </c>
      <c r="F22" s="15">
        <v>239300.28</v>
      </c>
      <c r="G22" s="15">
        <v>239300.28</v>
      </c>
      <c r="H22" s="15">
        <f t="shared" si="1"/>
        <v>179199.72</v>
      </c>
    </row>
    <row r="23" spans="1:8" ht="10.5" x14ac:dyDescent="0.25">
      <c r="A23" s="48" t="s">
        <v>63</v>
      </c>
      <c r="B23" s="7"/>
      <c r="C23" s="15">
        <f>SUM(C24:C32)</f>
        <v>9825882.0999999996</v>
      </c>
      <c r="D23" s="15">
        <f>SUM(D24:D32)</f>
        <v>402773.11</v>
      </c>
      <c r="E23" s="15">
        <f t="shared" si="0"/>
        <v>10228655.209999999</v>
      </c>
      <c r="F23" s="15">
        <f>SUM(F24:F32)</f>
        <v>7170830.1199999992</v>
      </c>
      <c r="G23" s="15">
        <f>SUM(G24:G32)</f>
        <v>6057348.8999999994</v>
      </c>
      <c r="H23" s="15">
        <f t="shared" si="1"/>
        <v>3057825.09</v>
      </c>
    </row>
    <row r="24" spans="1:8" x14ac:dyDescent="0.2">
      <c r="A24" s="49">
        <v>3100</v>
      </c>
      <c r="B24" s="11" t="s">
        <v>84</v>
      </c>
      <c r="C24" s="15">
        <v>7125000</v>
      </c>
      <c r="D24" s="15">
        <v>0</v>
      </c>
      <c r="E24" s="15">
        <f t="shared" si="0"/>
        <v>7125000</v>
      </c>
      <c r="F24" s="15">
        <v>5689002.6399999997</v>
      </c>
      <c r="G24" s="15">
        <v>5689002.6399999997</v>
      </c>
      <c r="H24" s="15">
        <f t="shared" si="1"/>
        <v>1435997.3600000003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0</v>
      </c>
      <c r="E25" s="15">
        <f t="shared" si="0"/>
        <v>155000</v>
      </c>
      <c r="F25" s="15">
        <v>64989.64</v>
      </c>
      <c r="G25" s="15">
        <v>64989.64</v>
      </c>
      <c r="H25" s="15">
        <f t="shared" si="1"/>
        <v>90010.36</v>
      </c>
    </row>
    <row r="26" spans="1:8" x14ac:dyDescent="0.2">
      <c r="A26" s="49">
        <v>3300</v>
      </c>
      <c r="B26" s="11" t="s">
        <v>86</v>
      </c>
      <c r="C26" s="15">
        <v>175000</v>
      </c>
      <c r="D26" s="15">
        <v>-32000</v>
      </c>
      <c r="E26" s="15">
        <f t="shared" si="0"/>
        <v>143000</v>
      </c>
      <c r="F26" s="15">
        <v>76594.41</v>
      </c>
      <c r="G26" s="15">
        <v>71394.41</v>
      </c>
      <c r="H26" s="15">
        <f t="shared" si="1"/>
        <v>66405.59</v>
      </c>
    </row>
    <row r="27" spans="1:8" x14ac:dyDescent="0.2">
      <c r="A27" s="49">
        <v>3400</v>
      </c>
      <c r="B27" s="11" t="s">
        <v>87</v>
      </c>
      <c r="C27" s="15">
        <v>405000</v>
      </c>
      <c r="D27" s="15">
        <v>32000</v>
      </c>
      <c r="E27" s="15">
        <f t="shared" si="0"/>
        <v>437000</v>
      </c>
      <c r="F27" s="15">
        <v>119643.57</v>
      </c>
      <c r="G27" s="15">
        <v>19643.57</v>
      </c>
      <c r="H27" s="15">
        <f t="shared" si="1"/>
        <v>317356.43</v>
      </c>
    </row>
    <row r="28" spans="1:8" x14ac:dyDescent="0.2">
      <c r="A28" s="49">
        <v>3500</v>
      </c>
      <c r="B28" s="11" t="s">
        <v>88</v>
      </c>
      <c r="C28" s="15">
        <v>686000</v>
      </c>
      <c r="D28" s="15">
        <v>-127500</v>
      </c>
      <c r="E28" s="15">
        <f t="shared" si="0"/>
        <v>558500</v>
      </c>
      <c r="F28" s="15">
        <v>186850.79</v>
      </c>
      <c r="G28" s="15">
        <v>186850.79</v>
      </c>
      <c r="H28" s="15">
        <f t="shared" si="1"/>
        <v>371649.20999999996</v>
      </c>
    </row>
    <row r="29" spans="1:8" x14ac:dyDescent="0.2">
      <c r="A29" s="49">
        <v>3600</v>
      </c>
      <c r="B29" s="11" t="s">
        <v>89</v>
      </c>
      <c r="C29" s="15">
        <v>58700</v>
      </c>
      <c r="D29" s="15">
        <v>0</v>
      </c>
      <c r="E29" s="15">
        <f t="shared" si="0"/>
        <v>58700</v>
      </c>
      <c r="F29" s="15">
        <v>18000.88</v>
      </c>
      <c r="G29" s="15">
        <v>18000.88</v>
      </c>
      <c r="H29" s="15">
        <f t="shared" si="1"/>
        <v>40699.119999999995</v>
      </c>
    </row>
    <row r="30" spans="1:8" x14ac:dyDescent="0.2">
      <c r="A30" s="49">
        <v>3700</v>
      </c>
      <c r="B30" s="11" t="s">
        <v>90</v>
      </c>
      <c r="C30" s="15">
        <v>9500</v>
      </c>
      <c r="D30" s="15">
        <v>0</v>
      </c>
      <c r="E30" s="15">
        <f t="shared" si="0"/>
        <v>9500</v>
      </c>
      <c r="F30" s="15">
        <v>44</v>
      </c>
      <c r="G30" s="15">
        <v>44</v>
      </c>
      <c r="H30" s="15">
        <f t="shared" si="1"/>
        <v>9456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0</v>
      </c>
      <c r="G31" s="15">
        <v>0</v>
      </c>
      <c r="H31" s="15">
        <f t="shared" si="1"/>
        <v>1500</v>
      </c>
    </row>
    <row r="32" spans="1:8" x14ac:dyDescent="0.2">
      <c r="A32" s="49">
        <v>3900</v>
      </c>
      <c r="B32" s="11" t="s">
        <v>19</v>
      </c>
      <c r="C32" s="15">
        <v>1210182.1000000001</v>
      </c>
      <c r="D32" s="15">
        <v>530273.11</v>
      </c>
      <c r="E32" s="15">
        <f t="shared" si="0"/>
        <v>1740455.21</v>
      </c>
      <c r="F32" s="15">
        <v>1015704.19</v>
      </c>
      <c r="G32" s="15">
        <v>7422.97</v>
      </c>
      <c r="H32" s="15">
        <f t="shared" si="1"/>
        <v>724751.02</v>
      </c>
    </row>
    <row r="33" spans="1:8" ht="10.5" x14ac:dyDescent="0.25">
      <c r="A33" s="48" t="s">
        <v>64</v>
      </c>
      <c r="B33" s="7"/>
      <c r="C33" s="15">
        <f>SUM(C34:C42)</f>
        <v>58972</v>
      </c>
      <c r="D33" s="15">
        <f>SUM(D34:D42)</f>
        <v>0</v>
      </c>
      <c r="E33" s="15">
        <f t="shared" si="0"/>
        <v>58972</v>
      </c>
      <c r="F33" s="15">
        <f>SUM(F34:F42)</f>
        <v>41777.089999999997</v>
      </c>
      <c r="G33" s="15">
        <f>SUM(G34:G42)</f>
        <v>41777.089999999997</v>
      </c>
      <c r="H33" s="15">
        <f t="shared" si="1"/>
        <v>17194.910000000003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58972</v>
      </c>
      <c r="D38" s="15">
        <v>0</v>
      </c>
      <c r="E38" s="15">
        <f t="shared" si="0"/>
        <v>58972</v>
      </c>
      <c r="F38" s="15">
        <v>41777.089999999997</v>
      </c>
      <c r="G38" s="15">
        <v>41777.089999999997</v>
      </c>
      <c r="H38" s="15">
        <f t="shared" si="1"/>
        <v>17194.910000000003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ht="10.5" x14ac:dyDescent="0.25">
      <c r="A43" s="48" t="s">
        <v>65</v>
      </c>
      <c r="B43" s="7"/>
      <c r="C43" s="15">
        <f>SUM(C44:C52)</f>
        <v>877273.11</v>
      </c>
      <c r="D43" s="15">
        <f>SUM(D44:D52)</f>
        <v>-802273.11</v>
      </c>
      <c r="E43" s="15">
        <f t="shared" si="0"/>
        <v>75000</v>
      </c>
      <c r="F43" s="15">
        <f>SUM(F44:F52)</f>
        <v>0</v>
      </c>
      <c r="G43" s="15">
        <f>SUM(G44:G52)</f>
        <v>0</v>
      </c>
      <c r="H43" s="15">
        <f t="shared" si="1"/>
        <v>75000</v>
      </c>
    </row>
    <row r="44" spans="1:8" x14ac:dyDescent="0.2">
      <c r="A44" s="49">
        <v>5100</v>
      </c>
      <c r="B44" s="11" t="s">
        <v>99</v>
      </c>
      <c r="C44" s="15">
        <v>75000</v>
      </c>
      <c r="D44" s="15">
        <v>0</v>
      </c>
      <c r="E44" s="15">
        <f t="shared" si="0"/>
        <v>75000</v>
      </c>
      <c r="F44" s="15">
        <v>0</v>
      </c>
      <c r="G44" s="15">
        <v>0</v>
      </c>
      <c r="H44" s="15">
        <f t="shared" si="1"/>
        <v>75000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350000</v>
      </c>
      <c r="D47" s="15">
        <v>-350000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452273.11</v>
      </c>
      <c r="D49" s="15">
        <v>-452273.11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ht="10.5" x14ac:dyDescent="0.25">
      <c r="A53" s="48" t="s">
        <v>66</v>
      </c>
      <c r="B53" s="7"/>
      <c r="C53" s="15">
        <f>SUM(C54:C56)</f>
        <v>391115.74</v>
      </c>
      <c r="D53" s="15">
        <f>SUM(D54:D56)</f>
        <v>229500</v>
      </c>
      <c r="E53" s="15">
        <f t="shared" si="0"/>
        <v>620615.74</v>
      </c>
      <c r="F53" s="15">
        <f>SUM(F54:F56)</f>
        <v>0</v>
      </c>
      <c r="G53" s="15">
        <f>SUM(G54:G56)</f>
        <v>0</v>
      </c>
      <c r="H53" s="15">
        <f t="shared" si="1"/>
        <v>620615.74</v>
      </c>
    </row>
    <row r="54" spans="1:8" x14ac:dyDescent="0.2">
      <c r="A54" s="49">
        <v>6100</v>
      </c>
      <c r="B54" s="11" t="s">
        <v>108</v>
      </c>
      <c r="C54" s="15">
        <v>391115.74</v>
      </c>
      <c r="D54" s="15">
        <v>229500</v>
      </c>
      <c r="E54" s="15">
        <f t="shared" si="0"/>
        <v>620615.74</v>
      </c>
      <c r="F54" s="15">
        <v>0</v>
      </c>
      <c r="G54" s="15">
        <v>0</v>
      </c>
      <c r="H54" s="15">
        <f t="shared" si="1"/>
        <v>620615.74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ht="10.5" x14ac:dyDescent="0.25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ht="10.5" x14ac:dyDescent="0.25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ht="10.5" x14ac:dyDescent="0.25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ht="10.5" x14ac:dyDescent="0.25">
      <c r="A77" s="8"/>
      <c r="B77" s="13" t="s">
        <v>53</v>
      </c>
      <c r="C77" s="17">
        <f t="shared" ref="C77:H77" si="4">SUM(C5+C13+C23+C33+C43+C53+C57+C65+C69)</f>
        <v>22432597.739999998</v>
      </c>
      <c r="D77" s="17">
        <f t="shared" si="4"/>
        <v>0</v>
      </c>
      <c r="E77" s="17">
        <f t="shared" si="4"/>
        <v>22432597.739999998</v>
      </c>
      <c r="F77" s="17">
        <f t="shared" si="4"/>
        <v>13076726.449999999</v>
      </c>
      <c r="G77" s="17">
        <f t="shared" si="4"/>
        <v>11804700.18</v>
      </c>
      <c r="H77" s="17">
        <f t="shared" si="4"/>
        <v>9355871.290000001</v>
      </c>
    </row>
    <row r="79" spans="1:8" x14ac:dyDescent="0.2">
      <c r="B79" s="63" t="s">
        <v>145</v>
      </c>
      <c r="C79" s="64"/>
      <c r="D79" s="64"/>
    </row>
  </sheetData>
  <sheetProtection formatCells="0" formatColumns="0" formatRows="0" autoFilter="0"/>
  <mergeCells count="5">
    <mergeCell ref="A1:H1"/>
    <mergeCell ref="C2:G2"/>
    <mergeCell ref="H2:H3"/>
    <mergeCell ref="A2:B4"/>
    <mergeCell ref="B79:D79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showGridLines="0" zoomScaleNormal="100" workbookViewId="0">
      <selection activeCell="B18" sqref="B18:D18"/>
    </sheetView>
  </sheetViews>
  <sheetFormatPr baseColWidth="10" defaultColWidth="12" defaultRowHeight="10" x14ac:dyDescent="0.2"/>
  <cols>
    <col min="1" max="1" width="2.7773437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5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21105236.890000001</v>
      </c>
      <c r="D6" s="50">
        <v>572773.11</v>
      </c>
      <c r="E6" s="50">
        <f>C6+D6</f>
        <v>21678010</v>
      </c>
      <c r="F6" s="50">
        <v>13034949.359999999</v>
      </c>
      <c r="G6" s="50">
        <v>11762923.09</v>
      </c>
      <c r="H6" s="50">
        <f>E6-F6</f>
        <v>8643060.6400000006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1268388.8500000001</v>
      </c>
      <c r="D8" s="50">
        <v>-572773.11</v>
      </c>
      <c r="E8" s="50">
        <f>C8+D8</f>
        <v>695615.74000000011</v>
      </c>
      <c r="F8" s="50">
        <v>0</v>
      </c>
      <c r="G8" s="50">
        <v>0</v>
      </c>
      <c r="H8" s="50">
        <f>E8-F8</f>
        <v>695615.74000000011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58972</v>
      </c>
      <c r="D12" s="50">
        <v>0</v>
      </c>
      <c r="E12" s="50">
        <f>C12+D12</f>
        <v>58972</v>
      </c>
      <c r="F12" s="50">
        <v>41777.089999999997</v>
      </c>
      <c r="G12" s="50">
        <v>41777.089999999997</v>
      </c>
      <c r="H12" s="50">
        <f>E12-F12</f>
        <v>17194.910000000003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ht="10.5" x14ac:dyDescent="0.25">
      <c r="A16" s="20"/>
      <c r="B16" s="13" t="s">
        <v>53</v>
      </c>
      <c r="C16" s="17">
        <f>SUM(C6+C8+C10+C12+C14)</f>
        <v>22432597.740000002</v>
      </c>
      <c r="D16" s="17">
        <f>SUM(D6+D8+D10+D12+D14)</f>
        <v>0</v>
      </c>
      <c r="E16" s="17">
        <f>SUM(E6+E8+E10+E12+E14)</f>
        <v>22432597.739999998</v>
      </c>
      <c r="F16" s="17">
        <f t="shared" ref="F16:H16" si="0">SUM(F6+F8+F10+F12+F14)</f>
        <v>13076726.449999999</v>
      </c>
      <c r="G16" s="17">
        <f t="shared" si="0"/>
        <v>11804700.18</v>
      </c>
      <c r="H16" s="17">
        <f t="shared" si="0"/>
        <v>9355871.290000001</v>
      </c>
    </row>
    <row r="18" spans="2:4" ht="18.75" customHeight="1" x14ac:dyDescent="0.2">
      <c r="B18" s="63" t="s">
        <v>145</v>
      </c>
      <c r="C18" s="64"/>
      <c r="D18" s="64"/>
    </row>
  </sheetData>
  <sheetProtection formatCells="0" formatColumns="0" formatRows="0" autoFilter="0"/>
  <mergeCells count="5">
    <mergeCell ref="A1:H1"/>
    <mergeCell ref="C2:G2"/>
    <mergeCell ref="H2:H3"/>
    <mergeCell ref="A2:B4"/>
    <mergeCell ref="B18:D18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showGridLines="0" workbookViewId="0">
      <selection sqref="A1:H1"/>
    </sheetView>
  </sheetViews>
  <sheetFormatPr baseColWidth="10" defaultColWidth="12" defaultRowHeight="10" x14ac:dyDescent="0.2"/>
  <cols>
    <col min="1" max="1" width="2.77734375" style="1" customWidth="1"/>
    <col min="2" max="2" width="60.7773437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ht="10.5" x14ac:dyDescent="0.2">
      <c r="B2" s="27"/>
      <c r="C2" s="27"/>
      <c r="D2" s="27"/>
      <c r="E2" s="27"/>
      <c r="F2" s="27"/>
      <c r="G2" s="27"/>
      <c r="H2" s="27"/>
    </row>
    <row r="3" spans="1:8" ht="10.5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ht="10.5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2066101.38</v>
      </c>
      <c r="D7" s="15">
        <v>109000</v>
      </c>
      <c r="E7" s="15">
        <f>C7+D7</f>
        <v>2175101.38</v>
      </c>
      <c r="F7" s="15">
        <v>1084650.21</v>
      </c>
      <c r="G7" s="15">
        <v>1084650.21</v>
      </c>
      <c r="H7" s="15">
        <f>E7-F7</f>
        <v>1090451.17</v>
      </c>
    </row>
    <row r="8" spans="1:8" x14ac:dyDescent="0.2">
      <c r="A8" s="4" t="s">
        <v>131</v>
      </c>
      <c r="B8" s="22"/>
      <c r="C8" s="15">
        <v>2518599.42</v>
      </c>
      <c r="D8" s="15">
        <v>590273.11</v>
      </c>
      <c r="E8" s="15">
        <f t="shared" ref="E8:E13" si="0">C8+D8</f>
        <v>3108872.53</v>
      </c>
      <c r="F8" s="15">
        <v>1678134.76</v>
      </c>
      <c r="G8" s="15">
        <v>564653.54</v>
      </c>
      <c r="H8" s="15">
        <f t="shared" ref="H8:H13" si="1">E8-F8</f>
        <v>1430737.7699999998</v>
      </c>
    </row>
    <row r="9" spans="1:8" x14ac:dyDescent="0.2">
      <c r="A9" s="4" t="s">
        <v>132</v>
      </c>
      <c r="B9" s="22"/>
      <c r="C9" s="15">
        <v>137144.07</v>
      </c>
      <c r="D9" s="15">
        <v>0</v>
      </c>
      <c r="E9" s="15">
        <f t="shared" si="0"/>
        <v>137144.07</v>
      </c>
      <c r="F9" s="15">
        <v>60539.61</v>
      </c>
      <c r="G9" s="15">
        <v>60539.61</v>
      </c>
      <c r="H9" s="15">
        <f t="shared" si="1"/>
        <v>76604.460000000006</v>
      </c>
    </row>
    <row r="10" spans="1:8" x14ac:dyDescent="0.2">
      <c r="A10" s="4" t="s">
        <v>133</v>
      </c>
      <c r="B10" s="22"/>
      <c r="C10" s="15">
        <v>135144.07</v>
      </c>
      <c r="D10" s="15">
        <v>0</v>
      </c>
      <c r="E10" s="15">
        <f t="shared" si="0"/>
        <v>135144.07</v>
      </c>
      <c r="F10" s="15">
        <v>59915.66</v>
      </c>
      <c r="G10" s="15">
        <v>59915.66</v>
      </c>
      <c r="H10" s="15">
        <f t="shared" si="1"/>
        <v>75228.41</v>
      </c>
    </row>
    <row r="11" spans="1:8" x14ac:dyDescent="0.2">
      <c r="A11" s="4" t="s">
        <v>134</v>
      </c>
      <c r="B11" s="22"/>
      <c r="C11" s="15">
        <v>424120.77</v>
      </c>
      <c r="D11" s="15">
        <v>20000</v>
      </c>
      <c r="E11" s="15">
        <f t="shared" si="0"/>
        <v>444120.77</v>
      </c>
      <c r="F11" s="15">
        <v>171353.05</v>
      </c>
      <c r="G11" s="15">
        <v>171353.05</v>
      </c>
      <c r="H11" s="15">
        <f t="shared" si="1"/>
        <v>272767.72000000003</v>
      </c>
    </row>
    <row r="12" spans="1:8" x14ac:dyDescent="0.2">
      <c r="A12" s="4" t="s">
        <v>135</v>
      </c>
      <c r="B12" s="22"/>
      <c r="C12" s="15">
        <v>217477.98</v>
      </c>
      <c r="D12" s="15">
        <v>0</v>
      </c>
      <c r="E12" s="15">
        <f t="shared" si="0"/>
        <v>217477.98</v>
      </c>
      <c r="F12" s="15">
        <v>90225.45</v>
      </c>
      <c r="G12" s="15">
        <v>89105.58</v>
      </c>
      <c r="H12" s="15">
        <f t="shared" si="1"/>
        <v>127252.53000000001</v>
      </c>
    </row>
    <row r="13" spans="1:8" x14ac:dyDescent="0.2">
      <c r="A13" s="4" t="s">
        <v>136</v>
      </c>
      <c r="B13" s="22"/>
      <c r="C13" s="15">
        <v>1821789.48</v>
      </c>
      <c r="D13" s="15">
        <v>-289000</v>
      </c>
      <c r="E13" s="15">
        <f t="shared" si="0"/>
        <v>1532789.48</v>
      </c>
      <c r="F13" s="15">
        <v>955121.63</v>
      </c>
      <c r="G13" s="15">
        <v>955121.63</v>
      </c>
      <c r="H13" s="15">
        <f t="shared" si="1"/>
        <v>577667.85</v>
      </c>
    </row>
    <row r="14" spans="1:8" x14ac:dyDescent="0.2">
      <c r="A14" s="4" t="s">
        <v>137</v>
      </c>
      <c r="B14" s="22"/>
      <c r="C14" s="15">
        <v>782232.01</v>
      </c>
      <c r="D14" s="15">
        <v>0</v>
      </c>
      <c r="E14" s="15">
        <f t="shared" ref="E14" si="2">C14+D14</f>
        <v>782232.01</v>
      </c>
      <c r="F14" s="15">
        <v>348878.95</v>
      </c>
      <c r="G14" s="15">
        <v>348878.95</v>
      </c>
      <c r="H14" s="15">
        <f t="shared" ref="H14" si="3">E14-F14</f>
        <v>433353.06</v>
      </c>
    </row>
    <row r="15" spans="1:8" x14ac:dyDescent="0.2">
      <c r="A15" s="4" t="s">
        <v>138</v>
      </c>
      <c r="B15" s="22"/>
      <c r="C15" s="15">
        <v>285968.71000000002</v>
      </c>
      <c r="D15" s="15">
        <v>0</v>
      </c>
      <c r="E15" s="15">
        <f t="shared" ref="E15" si="4">C15+D15</f>
        <v>285968.71000000002</v>
      </c>
      <c r="F15" s="15">
        <v>76654.84</v>
      </c>
      <c r="G15" s="15">
        <v>76654.84</v>
      </c>
      <c r="H15" s="15">
        <f t="shared" ref="H15" si="5">E15-F15</f>
        <v>209313.87000000002</v>
      </c>
    </row>
    <row r="16" spans="1:8" x14ac:dyDescent="0.2">
      <c r="A16" s="4" t="s">
        <v>139</v>
      </c>
      <c r="B16" s="22"/>
      <c r="C16" s="15">
        <v>10302865.98</v>
      </c>
      <c r="D16" s="15">
        <v>-702273.11</v>
      </c>
      <c r="E16" s="15">
        <f t="shared" ref="E16" si="6">C16+D16</f>
        <v>9600592.870000001</v>
      </c>
      <c r="F16" s="15">
        <v>6725429.7400000002</v>
      </c>
      <c r="G16" s="15">
        <v>6725429.7400000002</v>
      </c>
      <c r="H16" s="15">
        <f t="shared" ref="H16" si="7">E16-F16</f>
        <v>2875163.1300000008</v>
      </c>
    </row>
    <row r="17" spans="1:8" x14ac:dyDescent="0.2">
      <c r="A17" s="4" t="s">
        <v>140</v>
      </c>
      <c r="B17" s="22"/>
      <c r="C17" s="15">
        <v>3741153.87</v>
      </c>
      <c r="D17" s="15">
        <v>272000</v>
      </c>
      <c r="E17" s="15">
        <f t="shared" ref="E17" si="8">C17+D17</f>
        <v>4013153.87</v>
      </c>
      <c r="F17" s="15">
        <v>1825822.55</v>
      </c>
      <c r="G17" s="15">
        <v>1668397.37</v>
      </c>
      <c r="H17" s="15">
        <f t="shared" ref="H17" si="9">E17-F17</f>
        <v>2187331.3200000003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ht="10.5" x14ac:dyDescent="0.25">
      <c r="A20" s="26"/>
      <c r="B20" s="47" t="s">
        <v>53</v>
      </c>
      <c r="C20" s="23">
        <f t="shared" ref="C20:H20" si="10">SUM(C7:C19)</f>
        <v>22432597.740000002</v>
      </c>
      <c r="D20" s="23">
        <f t="shared" si="10"/>
        <v>0</v>
      </c>
      <c r="E20" s="23">
        <f t="shared" si="10"/>
        <v>22432597.740000006</v>
      </c>
      <c r="F20" s="23">
        <f t="shared" si="10"/>
        <v>13076726.449999999</v>
      </c>
      <c r="G20" s="23">
        <f t="shared" si="10"/>
        <v>11804700.18</v>
      </c>
      <c r="H20" s="23">
        <f t="shared" si="10"/>
        <v>9355871.290000001</v>
      </c>
    </row>
    <row r="23" spans="1:8" ht="45" customHeight="1" x14ac:dyDescent="0.2">
      <c r="A23" s="52" t="s">
        <v>142</v>
      </c>
      <c r="B23" s="53"/>
      <c r="C23" s="53"/>
      <c r="D23" s="53"/>
      <c r="E23" s="53"/>
      <c r="F23" s="53"/>
      <c r="G23" s="53"/>
      <c r="H23" s="54"/>
    </row>
    <row r="25" spans="1:8" ht="10.5" x14ac:dyDescent="0.2">
      <c r="A25" s="57" t="s">
        <v>54</v>
      </c>
      <c r="B25" s="58"/>
      <c r="C25" s="52" t="s">
        <v>60</v>
      </c>
      <c r="D25" s="53"/>
      <c r="E25" s="53"/>
      <c r="F25" s="53"/>
      <c r="G25" s="54"/>
      <c r="H25" s="55" t="s">
        <v>59</v>
      </c>
    </row>
    <row r="26" spans="1:8" ht="21" x14ac:dyDescent="0.2">
      <c r="A26" s="59"/>
      <c r="B26" s="60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6"/>
    </row>
    <row r="27" spans="1:8" ht="10.5" x14ac:dyDescent="0.2">
      <c r="A27" s="61"/>
      <c r="B27" s="62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ht="10.5" x14ac:dyDescent="0.25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2" t="s">
        <v>143</v>
      </c>
      <c r="B37" s="53"/>
      <c r="C37" s="53"/>
      <c r="D37" s="53"/>
      <c r="E37" s="53"/>
      <c r="F37" s="53"/>
      <c r="G37" s="53"/>
      <c r="H37" s="54"/>
    </row>
    <row r="38" spans="1:8" ht="10.5" x14ac:dyDescent="0.2">
      <c r="A38" s="57" t="s">
        <v>54</v>
      </c>
      <c r="B38" s="58"/>
      <c r="C38" s="52" t="s">
        <v>60</v>
      </c>
      <c r="D38" s="53"/>
      <c r="E38" s="53"/>
      <c r="F38" s="53"/>
      <c r="G38" s="54"/>
      <c r="H38" s="55" t="s">
        <v>59</v>
      </c>
    </row>
    <row r="39" spans="1:8" ht="21" x14ac:dyDescent="0.2">
      <c r="A39" s="59"/>
      <c r="B39" s="60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6"/>
    </row>
    <row r="40" spans="1:8" ht="10.5" x14ac:dyDescent="0.2">
      <c r="A40" s="61"/>
      <c r="B40" s="62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0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0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ht="10.5" x14ac:dyDescent="0.25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7" spans="1:8" x14ac:dyDescent="0.2">
      <c r="B57" s="63" t="s">
        <v>145</v>
      </c>
      <c r="C57" s="64"/>
      <c r="D57" s="64"/>
    </row>
  </sheetData>
  <sheetProtection formatCells="0" formatColumns="0" formatRows="0" insertRows="0" deleteRows="0" autoFilter="0"/>
  <mergeCells count="13">
    <mergeCell ref="B57:D57"/>
    <mergeCell ref="A1:H1"/>
    <mergeCell ref="A3:B5"/>
    <mergeCell ref="A23:H23"/>
    <mergeCell ref="A25:B27"/>
    <mergeCell ref="C3:G3"/>
    <mergeCell ref="H3:H4"/>
    <mergeCell ref="A37:H37"/>
    <mergeCell ref="A38:B40"/>
    <mergeCell ref="C38:G38"/>
    <mergeCell ref="H38:H39"/>
    <mergeCell ref="C25:G25"/>
    <mergeCell ref="H25:H2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tabSelected="1" workbookViewId="0">
      <selection sqref="A1:H1"/>
    </sheetView>
  </sheetViews>
  <sheetFormatPr baseColWidth="10" defaultColWidth="12" defaultRowHeight="10" x14ac:dyDescent="0.2"/>
  <cols>
    <col min="1" max="1" width="4.77734375" style="3" customWidth="1"/>
    <col min="2" max="2" width="65.77734375" style="3" customWidth="1"/>
    <col min="3" max="8" width="18.33203125" style="3" customWidth="1"/>
    <col min="9" max="16384" width="12" style="3"/>
  </cols>
  <sheetData>
    <row r="1" spans="1:8" ht="50.15" customHeight="1" x14ac:dyDescent="0.2">
      <c r="A1" s="52" t="s">
        <v>144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ht="10.5" x14ac:dyDescent="0.25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ht="10.5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ht="10.5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ht="10.5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ht="10.5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ht="10.5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ht="10.5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ht="10.5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ht="10.5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ht="10.5" x14ac:dyDescent="0.25">
      <c r="A16" s="41" t="s">
        <v>20</v>
      </c>
      <c r="B16" s="43"/>
      <c r="C16" s="15">
        <f t="shared" ref="C16:H16" si="3">SUM(C17:C23)</f>
        <v>22432597.739999998</v>
      </c>
      <c r="D16" s="15">
        <f t="shared" si="3"/>
        <v>0</v>
      </c>
      <c r="E16" s="15">
        <f t="shared" si="3"/>
        <v>22432597.739999998</v>
      </c>
      <c r="F16" s="15">
        <f t="shared" si="3"/>
        <v>13076726.449999999</v>
      </c>
      <c r="G16" s="15">
        <f t="shared" si="3"/>
        <v>11804700.18</v>
      </c>
      <c r="H16" s="15">
        <f t="shared" si="3"/>
        <v>9355871.2899999991</v>
      </c>
    </row>
    <row r="17" spans="1:8" ht="10.5" x14ac:dyDescent="0.2">
      <c r="A17" s="38"/>
      <c r="B17" s="42" t="s">
        <v>45</v>
      </c>
      <c r="C17" s="15">
        <v>21364397.02</v>
      </c>
      <c r="D17" s="15">
        <v>0</v>
      </c>
      <c r="E17" s="15">
        <f>C17+D17</f>
        <v>21364397.02</v>
      </c>
      <c r="F17" s="15">
        <v>12651192.66</v>
      </c>
      <c r="G17" s="15">
        <v>11379166.390000001</v>
      </c>
      <c r="H17" s="15">
        <f t="shared" ref="H17:H23" si="4">E17-F17</f>
        <v>8713204.3599999994</v>
      </c>
    </row>
    <row r="18" spans="1:8" ht="10.5" x14ac:dyDescent="0.2">
      <c r="A18" s="38"/>
      <c r="B18" s="42" t="s">
        <v>28</v>
      </c>
      <c r="C18" s="15">
        <v>1068200.72</v>
      </c>
      <c r="D18" s="15">
        <v>0</v>
      </c>
      <c r="E18" s="15">
        <f t="shared" ref="E18:E23" si="5">C18+D18</f>
        <v>1068200.72</v>
      </c>
      <c r="F18" s="15">
        <v>425533.79</v>
      </c>
      <c r="G18" s="15">
        <v>425533.79</v>
      </c>
      <c r="H18" s="15">
        <f t="shared" si="4"/>
        <v>642666.92999999993</v>
      </c>
    </row>
    <row r="19" spans="1:8" ht="10.5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ht="10.5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ht="10.5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ht="10.5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ht="10.5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ht="10.5" x14ac:dyDescent="0.25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ht="10.5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ht="10.5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ht="10.5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ht="10.5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ht="10.5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ht="10.5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ht="10.5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ht="10.5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ht="10.5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ht="10.5" x14ac:dyDescent="0.25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ht="10.5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ht="10.5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ht="10.5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ht="10.5" x14ac:dyDescent="0.25">
      <c r="A42" s="46"/>
      <c r="B42" s="47" t="s">
        <v>53</v>
      </c>
      <c r="C42" s="23">
        <f t="shared" ref="C42:H42" si="12">SUM(C36+C25+C16+C6)</f>
        <v>22432597.739999998</v>
      </c>
      <c r="D42" s="23">
        <f t="shared" si="12"/>
        <v>0</v>
      </c>
      <c r="E42" s="23">
        <f t="shared" si="12"/>
        <v>22432597.739999998</v>
      </c>
      <c r="F42" s="23">
        <f t="shared" si="12"/>
        <v>13076726.449999999</v>
      </c>
      <c r="G42" s="23">
        <f t="shared" si="12"/>
        <v>11804700.18</v>
      </c>
      <c r="H42" s="23">
        <f t="shared" si="12"/>
        <v>9355871.2899999991</v>
      </c>
    </row>
    <row r="43" spans="1:8" ht="11.25" customHeight="1" x14ac:dyDescent="0.2">
      <c r="A43" s="37"/>
      <c r="B43" s="37"/>
      <c r="C43" s="37"/>
      <c r="D43" s="37"/>
      <c r="E43" s="37"/>
      <c r="F43" s="37"/>
      <c r="G43" s="37"/>
      <c r="H43" s="37"/>
    </row>
    <row r="44" spans="1:8" ht="11.25" customHeight="1" x14ac:dyDescent="0.2">
      <c r="A44" s="64" t="s">
        <v>145</v>
      </c>
      <c r="B44" s="64"/>
      <c r="C44" s="64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5">
    <mergeCell ref="A44:C44"/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2019-07-26T02:13:08Z</cp:lastPrinted>
  <dcterms:created xsi:type="dcterms:W3CDTF">2014-02-10T03:37:14Z</dcterms:created>
  <dcterms:modified xsi:type="dcterms:W3CDTF">2020-01-01T21:25:48Z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